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1760" activeTab="1"/>
  </bookViews>
  <sheets>
    <sheet name="Отопление и ГВС" sheetId="9" r:id="rId1"/>
    <sheet name="Справка о потребленных КУ" sheetId="13" r:id="rId2"/>
    <sheet name="Мусор" sheetId="15" r:id="rId3"/>
  </sheets>
  <calcPr calcId="144525"/>
</workbook>
</file>

<file path=xl/calcChain.xml><?xml version="1.0" encoding="utf-8"?>
<calcChain xmlns="http://schemas.openxmlformats.org/spreadsheetml/2006/main">
  <c r="E6" i="13" l="1"/>
  <c r="F6" i="13"/>
  <c r="E5" i="9"/>
  <c r="G6" i="13" l="1"/>
  <c r="E5" i="13" s="1"/>
  <c r="F3" i="15" l="1"/>
  <c r="F5" i="15" s="1"/>
  <c r="F9" i="13" l="1"/>
  <c r="F10" i="9" l="1"/>
  <c r="E9" i="13" l="1"/>
</calcChain>
</file>

<file path=xl/sharedStrings.xml><?xml version="1.0" encoding="utf-8"?>
<sst xmlns="http://schemas.openxmlformats.org/spreadsheetml/2006/main" count="56" uniqueCount="48">
  <si>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</si>
  <si>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</si>
  <si>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</si>
  <si>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</si>
  <si>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</si>
  <si>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</si>
  <si>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</si>
  <si>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</si>
  <si>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</si>
  <si>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</si>
  <si>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</si>
  <si>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</si>
  <si>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</si>
  <si>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</si>
  <si>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</si>
  <si>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</si>
  <si>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</si>
  <si>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</si>
  <si>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</si>
  <si>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</si>
  <si>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</si>
  <si>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</si>
  <si>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</si>
  <si>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</si>
  <si>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</si>
  <si>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</si>
  <si>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</si>
  <si>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</si>
  <si>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</si>
  <si>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</si>
  <si>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</si>
  <si>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</si>
  <si>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</si>
  <si>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</si>
  <si>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</si>
  <si>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</si>
  <si>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</si>
  <si>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</si>
  <si>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</si>
  <si>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</si>
  <si>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</si>
  <si>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</si>
  <si>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</si>
  <si>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</t>
    </r>
    <r>
      <rPr>
        <b/>
        <sz val="16"/>
        <color rgb="FFFF0000"/>
        <rFont val="Times New Roman"/>
        <family val="1"/>
        <charset val="204"/>
      </rPr>
      <t xml:space="preserve">декабрь </t>
    </r>
    <r>
      <rPr>
        <b/>
        <sz val="14"/>
        <color theme="1"/>
        <rFont val="Times New Roman"/>
        <family val="1"/>
        <charset val="204"/>
      </rPr>
      <t>2019 г.</t>
    </r>
  </si>
  <si>
    <r>
      <t xml:space="preserve">СПРАВОЧНАЯ ИНФОРМАЦИЯ потребление коммунальных услуг в доме ул.Кудрявцева, д.2А   </t>
    </r>
    <r>
      <rPr>
        <b/>
        <sz val="18"/>
        <color rgb="FFFF0000"/>
        <rFont val="Times New Roman"/>
        <family val="1"/>
        <charset val="204"/>
      </rPr>
      <t xml:space="preserve">Декабрь </t>
    </r>
    <r>
      <rPr>
        <b/>
        <sz val="14"/>
        <rFont val="Times New Roman"/>
        <family val="1"/>
        <charset val="204"/>
      </rPr>
      <t>2019 г.</t>
    </r>
  </si>
  <si>
    <r>
      <t>Перенос тепловой энергии на отопление 1/4 с (июль+август)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2019 года, руб/кв.м.</t>
    </r>
  </si>
  <si>
    <t>2,15 в январе</t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</si>
  <si>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декабрь </t>
    </r>
    <r>
      <rPr>
        <b/>
        <sz val="20"/>
        <color rgb="FF000000"/>
        <rFont val="Times New Roman"/>
        <family val="1"/>
        <charset val="204"/>
      </rPr>
      <t xml:space="preserve"> 2019г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</si>
</sst>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72" formatCode="_-* #,##0.00000\ _₽_-;\-* #,##0.00000\ _₽_-;_-* &quot;-&quot;?????\ _₽_-;_-@_-"/>
    <numFmt numFmtId="173" formatCode="_-* #,##0.000\ _₽_-;\-* #,##0.000\ _₽_-;_-* &quot;-&quot;??\ _₽_-;_-@_-"/>
  </numFmts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5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7" fillId="0" borderId="0" xfId="3" applyFont="1" applyBorder="1" applyAlignment="1">
      <alignment horizontal="center" vertical="center" wrapText="1"/>
    </xf>
    <xf numFmtId="165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5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2" fontId="5" fillId="0" borderId="0" xfId="0" applyNumberFormat="1" applyFont="1" applyAlignment="1">
      <alignment horizontal="right"/>
    </xf>
    <xf numFmtId="43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wrapText="1"/>
    </xf>
    <xf numFmtId="164" fontId="8" fillId="2" borderId="4" xfId="0" applyNumberFormat="1" applyFont="1" applyFill="1" applyBorder="1" applyAlignment="1">
      <alignment horizontal="right" wrapText="1"/>
    </xf>
    <xf numFmtId="0" fontId="27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30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5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5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4" fontId="22" fillId="3" borderId="1" xfId="0" applyNumberFormat="1" applyFont="1" applyFill="1" applyBorder="1" applyAlignment="1">
      <alignment horizontal="center" vertical="center"/>
    </xf>
    <xf numFmtId="173" fontId="26" fillId="3" borderId="7" xfId="0" applyNumberFormat="1" applyFont="1" applyFill="1" applyBorder="1" applyAlignment="1">
      <alignment vertical="center" wrapText="1"/>
    </xf>
    <xf numFmtId="43" fontId="26" fillId="3" borderId="5" xfId="0" applyNumberFormat="1" applyFont="1" applyFill="1" applyBorder="1" applyAlignment="1">
      <alignment horizontal="right" vertical="center" wrapText="1"/>
    </xf>
    <xf numFmtId="166" fontId="8" fillId="3" borderId="4" xfId="0" applyNumberFormat="1" applyFont="1" applyFill="1" applyBorder="1" applyAlignment="1">
      <alignment horizontal="right" vertical="center" wrapText="1"/>
    </xf>
    <xf numFmtId="43" fontId="5" fillId="0" borderId="0" xfId="0" applyNumberFormat="1" applyFont="1"/>
    <xf numFmtId="166" fontId="8" fillId="4" borderId="8" xfId="0" applyNumberFormat="1" applyFont="1" applyFill="1" applyBorder="1" applyAlignment="1">
      <alignment horizontal="right" vertical="center" wrapText="1"/>
    </xf>
    <xf numFmtId="166" fontId="8" fillId="4" borderId="4" xfId="0" applyNumberFormat="1" applyFont="1" applyFill="1" applyBorder="1" applyAlignment="1">
      <alignment horizontal="right" vertical="center" wrapText="1"/>
    </xf>
    <xf numFmtId="166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5" fontId="8" fillId="2" borderId="4" xfId="3" applyFont="1" applyFill="1" applyBorder="1" applyAlignment="1">
      <alignment horizontal="right" vertical="center"/>
    </xf>
    <xf numFmtId="1" fontId="8" fillId="2" borderId="4" xfId="3" applyNumberFormat="1" applyFont="1" applyFill="1" applyBorder="1" applyAlignment="1">
      <alignment horizontal="right" vertical="center"/>
    </xf>
    <xf numFmtId="166" fontId="8" fillId="3" borderId="8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0"/>
  <sheetViews>
    <sheetView workbookViewId="0">
      <selection activeCell="F10" sqref="F10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3" t="s">
        <v>2</v>
      </c>
      <c r="B1" s="73"/>
      <c r="C1" s="73"/>
      <c r="D1" s="73"/>
      <c r="E1" s="73"/>
      <c r="F1" s="73"/>
      <c r="G1" s="73"/>
    </row>
    <row r="2" spans="1:13" ht="26.25" customHeight="1" x14ac:dyDescent="0.2">
      <c r="A2" s="72" t="s">
        <v>43</v>
      </c>
      <c r="B2" s="72"/>
      <c r="C2" s="72"/>
      <c r="D2" s="72"/>
      <c r="E2" s="72"/>
      <c r="F2" s="72"/>
      <c r="G2" s="72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76" t="s">
        <v>27</v>
      </c>
      <c r="G4" s="76"/>
      <c r="H4" s="76"/>
    </row>
    <row r="5" spans="1:13" ht="69.75" customHeight="1" x14ac:dyDescent="0.2">
      <c r="A5" s="55">
        <v>25488</v>
      </c>
      <c r="B5" s="7" t="s">
        <v>36</v>
      </c>
      <c r="C5" s="56">
        <v>33732.53</v>
      </c>
      <c r="D5" s="56">
        <v>33949.629999999997</v>
      </c>
      <c r="E5" s="49">
        <f>D5-C5</f>
        <v>217.09999999999854</v>
      </c>
      <c r="F5" s="60">
        <v>217.1</v>
      </c>
      <c r="G5" s="59"/>
      <c r="H5" s="40"/>
    </row>
    <row r="6" spans="1:13" ht="26.25" customHeight="1" x14ac:dyDescent="0.25">
      <c r="A6" s="8"/>
      <c r="B6" s="9"/>
      <c r="C6" s="57">
        <v>43758</v>
      </c>
      <c r="D6" s="57">
        <v>43822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62"/>
    </row>
    <row r="8" spans="1:13" ht="32.25" customHeight="1" thickBot="1" x14ac:dyDescent="0.25">
      <c r="A8" s="12" t="s">
        <v>45</v>
      </c>
      <c r="B8" s="12"/>
      <c r="C8" s="12"/>
      <c r="D8" s="12"/>
      <c r="E8" s="12"/>
      <c r="F8" s="13">
        <v>2.15</v>
      </c>
      <c r="G8" s="19"/>
      <c r="H8" s="62"/>
      <c r="J8" s="1" t="s">
        <v>46</v>
      </c>
    </row>
    <row r="9" spans="1:13" ht="39.75" customHeight="1" thickBot="1" x14ac:dyDescent="0.4">
      <c r="F9" s="20" t="s">
        <v>30</v>
      </c>
      <c r="G9" s="21" t="s">
        <v>29</v>
      </c>
      <c r="H9" s="62"/>
      <c r="I9" s="11"/>
      <c r="J9" s="39"/>
      <c r="K9" s="11"/>
      <c r="L9" s="11"/>
    </row>
    <row r="10" spans="1:13" ht="38.25" customHeight="1" thickBot="1" x14ac:dyDescent="0.35">
      <c r="A10" s="74" t="s">
        <v>25</v>
      </c>
      <c r="B10" s="74"/>
      <c r="C10" s="74"/>
      <c r="D10" s="74"/>
      <c r="E10" s="75"/>
      <c r="F10" s="58">
        <f>(F5*2266.69-589*115.6+G10*3.89)/F7+F8</f>
        <v>44.575647389702745</v>
      </c>
      <c r="G10" s="71">
        <v>6172</v>
      </c>
      <c r="H10" s="24"/>
      <c r="I10" s="36"/>
      <c r="J10" s="50"/>
      <c r="K10" s="51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7" t="s">
        <v>34</v>
      </c>
      <c r="B13" s="37"/>
      <c r="C13" s="37"/>
      <c r="D13" s="37"/>
      <c r="E13" s="37"/>
      <c r="F13" s="38">
        <v>5.0999999999999997E-2</v>
      </c>
      <c r="G13" s="25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7" t="s">
        <v>35</v>
      </c>
      <c r="B14" s="37"/>
      <c r="C14" s="37"/>
      <c r="D14" s="37"/>
      <c r="E14" s="37"/>
      <c r="F14" s="38">
        <v>2266.69</v>
      </c>
      <c r="G14" s="25"/>
      <c r="I14" s="11"/>
      <c r="J14" s="11"/>
      <c r="K14" s="11"/>
      <c r="L14" s="11"/>
      <c r="M14" s="11"/>
    </row>
    <row r="15" spans="1:13" x14ac:dyDescent="0.2">
      <c r="F15" s="26"/>
      <c r="G15" s="26"/>
      <c r="I15" s="11"/>
      <c r="J15" s="11"/>
      <c r="K15" s="11"/>
      <c r="L15" s="11"/>
      <c r="M15" s="11"/>
    </row>
    <row r="16" spans="1:13" ht="15" customHeight="1" x14ac:dyDescent="0.2">
      <c r="F16" s="26"/>
      <c r="G16" s="26"/>
      <c r="I16" s="11"/>
      <c r="J16" s="33"/>
      <c r="K16" s="34"/>
      <c r="L16" s="11"/>
      <c r="M16" s="11"/>
    </row>
    <row r="17" spans="6:13" ht="27.75" customHeight="1" x14ac:dyDescent="0.2">
      <c r="F17" s="26"/>
      <c r="G17" s="26"/>
      <c r="I17" s="31"/>
      <c r="J17" s="35"/>
      <c r="K17" s="31"/>
      <c r="L17" s="30"/>
      <c r="M17" s="11"/>
    </row>
    <row r="18" spans="6:13" ht="22.5" customHeight="1" x14ac:dyDescent="0.2">
      <c r="F18" s="27"/>
      <c r="G18" s="28"/>
      <c r="I18" s="31"/>
      <c r="J18" s="29"/>
      <c r="K18" s="32"/>
      <c r="L18" s="30"/>
      <c r="M18" s="11" t="s">
        <v>6</v>
      </c>
    </row>
    <row r="19" spans="6:13" ht="23.25" customHeight="1" x14ac:dyDescent="0.2">
      <c r="F19" s="26"/>
      <c r="G19" s="28"/>
      <c r="I19" s="11"/>
      <c r="J19" s="11"/>
      <c r="K19" s="11"/>
      <c r="L19" s="11"/>
      <c r="M19" s="11"/>
    </row>
    <row r="20" spans="6:13" ht="21" customHeight="1" x14ac:dyDescent="0.2">
      <c r="I20" s="11"/>
      <c r="J20" s="25"/>
      <c r="K20" s="11"/>
      <c r="L20" s="11"/>
      <c r="M20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7" t="s">
        <v>44</v>
      </c>
      <c r="B1" s="77"/>
      <c r="C1" s="77"/>
      <c r="D1" s="77"/>
      <c r="E1" s="77"/>
      <c r="F1" s="77"/>
      <c r="G1" s="77"/>
    </row>
    <row r="2" spans="1:10" ht="35.25" customHeight="1" x14ac:dyDescent="0.2">
      <c r="A2" s="78" t="s">
        <v>8</v>
      </c>
      <c r="B2" s="79" t="s">
        <v>9</v>
      </c>
      <c r="C2" s="78" t="s">
        <v>28</v>
      </c>
      <c r="D2" s="78" t="s">
        <v>10</v>
      </c>
      <c r="E2" s="78" t="s">
        <v>11</v>
      </c>
      <c r="F2" s="78"/>
      <c r="G2" s="78"/>
    </row>
    <row r="3" spans="1:10" ht="24" customHeight="1" x14ac:dyDescent="0.2">
      <c r="A3" s="78"/>
      <c r="B3" s="80"/>
      <c r="C3" s="78"/>
      <c r="D3" s="78"/>
      <c r="E3" s="78" t="s">
        <v>12</v>
      </c>
      <c r="F3" s="78"/>
      <c r="G3" s="82" t="s">
        <v>31</v>
      </c>
    </row>
    <row r="4" spans="1:10" ht="32.25" customHeight="1" x14ac:dyDescent="0.2">
      <c r="A4" s="78"/>
      <c r="B4" s="81"/>
      <c r="C4" s="78"/>
      <c r="D4" s="78"/>
      <c r="E4" s="52" t="s">
        <v>13</v>
      </c>
      <c r="F4" s="53" t="s">
        <v>14</v>
      </c>
      <c r="G4" s="82"/>
    </row>
    <row r="5" spans="1:10" ht="21.75" customHeight="1" x14ac:dyDescent="0.2">
      <c r="A5" s="15" t="s">
        <v>24</v>
      </c>
      <c r="B5" s="22" t="s">
        <v>15</v>
      </c>
      <c r="C5" s="16" t="s">
        <v>16</v>
      </c>
      <c r="D5" s="68">
        <v>33949.629999999997</v>
      </c>
      <c r="E5" s="61">
        <f>'Отопление и ГВС'!F5-'Справка о потребленных КУ'!F6-'Справка о потребленных КУ'!G6-E6</f>
        <v>187.06099999999998</v>
      </c>
      <c r="F5" s="41"/>
      <c r="G5" s="41"/>
    </row>
    <row r="6" spans="1:10" ht="30" customHeight="1" x14ac:dyDescent="0.3">
      <c r="A6" s="15" t="s">
        <v>24</v>
      </c>
      <c r="B6" s="22" t="s">
        <v>19</v>
      </c>
      <c r="C6" s="16" t="s">
        <v>16</v>
      </c>
      <c r="D6" s="42"/>
      <c r="E6" s="70">
        <f>397*0.051</f>
        <v>20.247</v>
      </c>
      <c r="F6" s="63">
        <f>50*3.6*0.051</f>
        <v>9.18</v>
      </c>
      <c r="G6" s="65">
        <f>G7*0.051</f>
        <v>0.61199999999999999</v>
      </c>
      <c r="H6" s="17"/>
      <c r="J6" s="14" t="s">
        <v>7</v>
      </c>
    </row>
    <row r="7" spans="1:10" ht="30" customHeight="1" x14ac:dyDescent="0.3">
      <c r="A7" s="15" t="s">
        <v>17</v>
      </c>
      <c r="B7" s="22" t="s">
        <v>33</v>
      </c>
      <c r="C7" s="16" t="s">
        <v>21</v>
      </c>
      <c r="D7" s="42"/>
      <c r="E7" s="61">
        <v>397</v>
      </c>
      <c r="F7" s="64">
        <v>180</v>
      </c>
      <c r="G7" s="66">
        <v>12</v>
      </c>
      <c r="H7" s="54"/>
    </row>
    <row r="8" spans="1:10" ht="26.25" customHeight="1" x14ac:dyDescent="0.2">
      <c r="A8" s="15" t="s">
        <v>17</v>
      </c>
      <c r="B8" s="22" t="s">
        <v>32</v>
      </c>
      <c r="C8" s="16" t="s">
        <v>21</v>
      </c>
      <c r="D8" s="69">
        <v>11574</v>
      </c>
      <c r="E8" s="61">
        <v>732</v>
      </c>
      <c r="F8" s="64">
        <v>367.5</v>
      </c>
      <c r="G8" s="67">
        <v>12</v>
      </c>
      <c r="H8" s="54"/>
    </row>
    <row r="9" spans="1:10" ht="25.5" customHeight="1" x14ac:dyDescent="0.3">
      <c r="A9" s="15" t="s">
        <v>17</v>
      </c>
      <c r="B9" s="23" t="s">
        <v>22</v>
      </c>
      <c r="C9" s="16" t="s">
        <v>21</v>
      </c>
      <c r="D9" s="42"/>
      <c r="E9" s="61">
        <f>E8+E7</f>
        <v>1129</v>
      </c>
      <c r="F9" s="64">
        <f>SUM(F7:F8)</f>
        <v>547.5</v>
      </c>
      <c r="G9" s="67">
        <v>24</v>
      </c>
      <c r="H9" s="54"/>
      <c r="I9" s="14" t="s">
        <v>6</v>
      </c>
    </row>
    <row r="10" spans="1:10" ht="22.5" customHeight="1" x14ac:dyDescent="0.3">
      <c r="A10" s="15" t="s">
        <v>20</v>
      </c>
      <c r="B10" s="22" t="s">
        <v>23</v>
      </c>
      <c r="C10" s="16" t="s">
        <v>18</v>
      </c>
      <c r="D10" s="43"/>
      <c r="E10" s="41"/>
      <c r="F10" s="41"/>
      <c r="G10" s="41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"/>
  <sheetViews>
    <sheetView workbookViewId="0">
      <selection sqref="A1:F1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</cols>
  <sheetData>
    <row r="1" spans="1:6" ht="52.5" customHeight="1" x14ac:dyDescent="0.2">
      <c r="A1" s="85" t="s">
        <v>47</v>
      </c>
      <c r="B1" s="86"/>
      <c r="C1" s="86"/>
      <c r="D1" s="86"/>
      <c r="E1" s="86"/>
      <c r="F1" s="87"/>
    </row>
    <row r="2" spans="1:6" ht="25.5" customHeight="1" x14ac:dyDescent="0.2">
      <c r="A2" s="83" t="s">
        <v>37</v>
      </c>
      <c r="B2" s="83"/>
      <c r="C2" s="83"/>
      <c r="D2" s="44" t="s">
        <v>38</v>
      </c>
      <c r="E2" s="44" t="s">
        <v>39</v>
      </c>
      <c r="F2" s="44" t="s">
        <v>40</v>
      </c>
    </row>
    <row r="3" spans="1:6" ht="32.25" customHeight="1" x14ac:dyDescent="0.2">
      <c r="A3" s="84" t="s">
        <v>41</v>
      </c>
      <c r="B3" s="84"/>
      <c r="C3" s="84"/>
      <c r="D3" s="45">
        <v>68.2</v>
      </c>
      <c r="E3" s="46">
        <v>866.1</v>
      </c>
      <c r="F3" s="46">
        <f>D3*E3</f>
        <v>59068.020000000004</v>
      </c>
    </row>
    <row r="4" spans="1:6" x14ac:dyDescent="0.2">
      <c r="A4" s="88"/>
      <c r="B4" s="89"/>
      <c r="C4" s="89"/>
      <c r="D4" s="89"/>
      <c r="E4" s="89"/>
      <c r="F4" s="90"/>
    </row>
    <row r="5" spans="1:6" ht="33.75" customHeight="1" x14ac:dyDescent="0.2">
      <c r="A5" s="84" t="s">
        <v>42</v>
      </c>
      <c r="B5" s="84"/>
      <c r="C5" s="84"/>
      <c r="D5" s="46">
        <v>10560.1</v>
      </c>
      <c r="E5" s="47"/>
      <c r="F5" s="48">
        <f>(F3-F4)/D5</f>
        <v>5.5935095311597429</v>
      </c>
    </row>
  </sheetData>
  <mergeCells count="5">
    <mergeCell ref="A2:C2"/>
    <mergeCell ref="A3:C3"/>
    <mergeCell ref="A5:C5"/>
    <mergeCell ref="A1:F1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 и ГВС</vt:lpstr>
      <vt:lpstr>Справка о потребленных КУ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2019-12-25T09:24:31Z</cp:lastPrinted>
  <dcterms:created xsi:type="dcterms:W3CDTF">1996-10-08T23:32:33Z</dcterms:created>
  <dcterms:modified xsi:type="dcterms:W3CDTF">2019-12-30T17:43:29Z</dcterms:modified>
</cp:coreProperties>
</file>